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929"/>
  <workbookPr autoCompressPictures="0"/>
  <bookViews>
    <workbookView xWindow="-36080" yWindow="4400" windowWidth="30020" windowHeight="18520" tabRatio="601"/>
  </bookViews>
  <sheets>
    <sheet name="TCO ROI berekening" sheetId="1" r:id="rId1"/>
  </sheets>
  <definedNames>
    <definedName name="__xlnm.Print_Area" localSheetId="0">'TCO ROI berekening'!$A$1:$I$31</definedName>
    <definedName name="_xlnm.Print_Area" localSheetId="0">'TCO ROI berekening'!$A$1:$I$31</definedName>
  </definedNames>
  <calcPr calcId="14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D28" i="1"/>
  <c r="D27" i="1"/>
  <c r="A7" i="1"/>
  <c r="B28" i="1"/>
  <c r="F22" i="1"/>
  <c r="F27" i="1"/>
  <c r="F29" i="1"/>
  <c r="F28" i="1"/>
  <c r="H12" i="1"/>
  <c r="H6" i="1"/>
  <c r="G12" i="1"/>
  <c r="H5" i="1"/>
  <c r="G6" i="1"/>
  <c r="G5" i="1"/>
  <c r="D6" i="1"/>
  <c r="C19" i="1"/>
  <c r="B19" i="1"/>
  <c r="C18" i="1"/>
  <c r="B18" i="1"/>
  <c r="C17" i="1"/>
  <c r="D17" i="1"/>
  <c r="C22" i="1"/>
  <c r="D5" i="1"/>
  <c r="E7" i="1"/>
  <c r="A27" i="1"/>
  <c r="A28" i="1"/>
  <c r="A29" i="1"/>
  <c r="D7" i="1"/>
  <c r="E22" i="1"/>
  <c r="H7" i="1"/>
  <c r="B27" i="1"/>
  <c r="E27" i="1"/>
  <c r="G7" i="1"/>
  <c r="D18" i="1"/>
  <c r="B11" i="1"/>
  <c r="B22" i="1"/>
  <c r="D19" i="1"/>
  <c r="C27" i="1"/>
  <c r="C29" i="1"/>
  <c r="C28" i="1"/>
  <c r="I27" i="1"/>
  <c r="H16" i="1"/>
  <c r="H17" i="1"/>
  <c r="B14" i="1"/>
  <c r="B29" i="1"/>
  <c r="E29" i="1"/>
  <c r="E28" i="1"/>
  <c r="I28" i="1"/>
  <c r="J27" i="1"/>
  <c r="H28" i="1"/>
  <c r="J28" i="1"/>
  <c r="I29" i="1"/>
  <c r="H27" i="1"/>
  <c r="H29" i="1"/>
  <c r="J29" i="1"/>
</calcChain>
</file>

<file path=xl/comments1.xml><?xml version="1.0" encoding="utf-8"?>
<comments xmlns="http://schemas.openxmlformats.org/spreadsheetml/2006/main">
  <authors>
    <author/>
  </authors>
  <commentList>
    <comment ref="I26" authorId="0">
      <text>
        <r>
          <rPr>
            <sz val="10"/>
            <color indexed="8"/>
            <rFont val="Arial"/>
            <family val="2"/>
            <charset val="1"/>
          </rPr>
          <t>Total Cost of Ownership per jaar; wat kost de investering mij per jaar over de gehele technische levensduur → ALL-IN</t>
        </r>
      </text>
    </comment>
  </commentList>
</comments>
</file>

<file path=xl/sharedStrings.xml><?xml version="1.0" encoding="utf-8"?>
<sst xmlns="http://schemas.openxmlformats.org/spreadsheetml/2006/main" count="59" uniqueCount="58">
  <si>
    <t xml:space="preserve">Huidig aantal armaturen </t>
  </si>
  <si>
    <t xml:space="preserve">Soort armaturen </t>
  </si>
  <si>
    <t xml:space="preserve">Gemiddeld conventioneel vermogen </t>
  </si>
  <si>
    <t>Totaal conventioneel vermogen</t>
  </si>
  <si>
    <t xml:space="preserve">Aantal AMMANU armaturen </t>
  </si>
  <si>
    <t xml:space="preserve">Totaal vermogen AMMANU </t>
  </si>
  <si>
    <t>Totale investering AMMANU</t>
  </si>
  <si>
    <t>TL8 2x36W</t>
  </si>
  <si>
    <t>Totaal</t>
  </si>
  <si>
    <t xml:space="preserve">Prijsopbouw AMMANU </t>
  </si>
  <si>
    <t xml:space="preserve">Weken per jaar </t>
  </si>
  <si>
    <t>Installatiekosten</t>
  </si>
  <si>
    <t>Gemiddeld vermogen</t>
  </si>
  <si>
    <t>Soort armaturen</t>
  </si>
  <si>
    <t xml:space="preserve">AMMANU </t>
  </si>
  <si>
    <t>Ombouw LED</t>
  </si>
  <si>
    <t>Vervanging voor B-merk</t>
  </si>
  <si>
    <t xml:space="preserve">Aantal armaturen </t>
  </si>
  <si>
    <t>Technische afschrijving in jaren</t>
  </si>
  <si>
    <t>`</t>
  </si>
  <si>
    <t>Huidige Energiekosten (€/jr)</t>
  </si>
  <si>
    <t xml:space="preserve">Energiekosten(€/r) </t>
  </si>
  <si>
    <t>Onderhoudskosten (€/jr)</t>
  </si>
  <si>
    <t>Initiële investering (€)</t>
  </si>
  <si>
    <t>TCO (€/jr)</t>
  </si>
  <si>
    <t>vaststelling energiekosten</t>
  </si>
  <si>
    <t>inkoop (€/kWh)</t>
  </si>
  <si>
    <t>belasting (€/kWh)</t>
  </si>
  <si>
    <t>totaal (€/kWh)</t>
  </si>
  <si>
    <t>0-10.000 kWh</t>
  </si>
  <si>
    <t>10-000-50.000 kWh</t>
  </si>
  <si>
    <t>50.000-10.000.000 kWh</t>
  </si>
  <si>
    <t>Uitgangspunten</t>
  </si>
  <si>
    <t>getalswaarden</t>
  </si>
  <si>
    <t>Eigen verbruik (kWh)</t>
  </si>
  <si>
    <t xml:space="preserve">Besparing (€/kWh) </t>
  </si>
  <si>
    <t>branduren per week</t>
  </si>
  <si>
    <t>LED-verlichting</t>
  </si>
  <si>
    <t>Opmerking: Hoewel de informtie in dit overzicht zorgvuldig tot stand is gekomen heeft deze berekening uitsluitend een informatief karakter. Er kunnen dan ook geen rechten aan worden ontleend.</t>
  </si>
  <si>
    <t>Dit overzicht is geen offerte. Het doel is om een reëel beeld te geven van de financiële consequenties van duurzaamheidsinvesteringen. Alle bedragen zijn exclusief BTW.</t>
  </si>
  <si>
    <t>Alle in dit overzicht genoemde bedragen en prijzen zijn momentopnames. De prijzen van duurzaamheidsinvesteringen, subsidies en stroomkosten verschillen per leverancier, klant, etc., vaak is er sprake van dagprijzen.</t>
  </si>
  <si>
    <t>Terugver-dientijd (jr)</t>
  </si>
  <si>
    <t>Reservering Herinvestering (€/jr)</t>
  </si>
  <si>
    <t>leaseperiode (mnd)</t>
  </si>
  <si>
    <t>leasebedrag (€/mnd)</t>
  </si>
  <si>
    <t>leasebedrag (€/jr)</t>
  </si>
  <si>
    <t>Gasontlading 250W</t>
  </si>
  <si>
    <t>Vermogen Ammanu armaturen</t>
  </si>
  <si>
    <t>gem.kosten armatuur</t>
  </si>
  <si>
    <t>TL-vervanging kantoor</t>
  </si>
  <si>
    <t>vervanging gasont-ladingslamp opslag/industrie</t>
  </si>
  <si>
    <t>TL-vervanging</t>
  </si>
  <si>
    <t>Gasontlading vervanging</t>
  </si>
  <si>
    <t>Gasontlading Vermogen (W)</t>
  </si>
  <si>
    <t xml:space="preserve">TL-vervanging Vermogen (W) </t>
  </si>
  <si>
    <t>onderhoud (€/jr)</t>
  </si>
  <si>
    <t>Onderhoud (€/jr)</t>
  </si>
  <si>
    <t>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</si>
</sst>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€-413]\ #,##0.00;[Red][$€-413]\ #,##0.00\-"/>
    <numFmt numFmtId="165" formatCode="[$€-413]\ #,##0.0000;[Red][$€-413]\ \-#,##0.0000"/>
    <numFmt numFmtId="166" formatCode="[$€-413]\ #,##0.00;[Red][$€-413]\ \-#,##0.00"/>
    <numFmt numFmtId="167" formatCode="#,##0_ ;[Red]\-#,##0\ "/>
    <numFmt numFmtId="168" formatCode="#,##0.0_ ;[Red]\-#,##0.0\ "/>
  </numFmts>
  <fonts count="10" x14ac:knownFonts="1">
    <font>
      <sz val="10"/>
      <name val="Arial"/>
      <family val="2"/>
    </font>
    <font>
      <sz val="10"/>
      <color indexed="8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  <charset val="1"/>
    </font>
    <font>
      <sz val="6"/>
      <name val="Arial"/>
      <family val="2"/>
      <charset val="1"/>
    </font>
    <font>
      <sz val="36"/>
      <color rgb="FFC00000"/>
      <name val="Arial"/>
      <family val="2"/>
      <charset val="1"/>
    </font>
    <font>
      <sz val="8"/>
      <color indexed="8"/>
      <name val="Arial"/>
      <family val="2"/>
      <charset val="1"/>
    </font>
    <font>
      <b/>
      <sz val="8"/>
      <color theme="0"/>
      <name val="Arial"/>
    </font>
    <font>
      <sz val="36"/>
      <color rgb="FF7F2B8A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7F2B8A"/>
        <bgColor rgb="FFFFC000"/>
      </patternFill>
    </fill>
    <fill>
      <patternFill patternType="solid">
        <fgColor rgb="FFA8CF1A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1" fillId="0" borderId="0" xfId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0" fontId="3" fillId="0" borderId="0" xfId="1" applyFont="1" applyAlignment="1"/>
    <xf numFmtId="0" fontId="4" fillId="0" borderId="0" xfId="1" applyFont="1" applyAlignment="1"/>
    <xf numFmtId="0" fontId="3" fillId="2" borderId="0" xfId="1" applyFont="1" applyFill="1" applyBorder="1" applyAlignment="1"/>
    <xf numFmtId="0" fontId="3" fillId="0" borderId="0" xfId="1" applyFont="1" applyAlignment="1">
      <alignment wrapText="1"/>
    </xf>
    <xf numFmtId="0" fontId="3" fillId="0" borderId="0" xfId="1" applyFont="1" applyAlignment="1">
      <alignment horizontal="right"/>
    </xf>
    <xf numFmtId="0" fontId="3" fillId="0" borderId="0" xfId="1" applyFont="1" applyBorder="1" applyAlignment="1"/>
    <xf numFmtId="164" fontId="3" fillId="0" borderId="0" xfId="1" applyNumberFormat="1" applyFont="1" applyAlignment="1">
      <alignment wrapText="1"/>
    </xf>
    <xf numFmtId="1" fontId="3" fillId="0" borderId="0" xfId="1" applyNumberFormat="1" applyFont="1" applyAlignment="1">
      <alignment wrapText="1"/>
    </xf>
    <xf numFmtId="164" fontId="3" fillId="0" borderId="0" xfId="1" applyNumberFormat="1" applyFont="1" applyAlignment="1">
      <alignment horizontal="right" wrapText="1"/>
    </xf>
    <xf numFmtId="0" fontId="3" fillId="0" borderId="0" xfId="1" applyFont="1" applyAlignment="1">
      <alignment horizontal="right" wrapText="1"/>
    </xf>
    <xf numFmtId="164" fontId="2" fillId="0" borderId="0" xfId="1" applyNumberFormat="1" applyFont="1" applyAlignment="1">
      <alignment horizontal="right" wrapText="1"/>
    </xf>
    <xf numFmtId="0" fontId="3" fillId="0" borderId="0" xfId="1" applyFont="1" applyBorder="1" applyAlignment="1">
      <alignment horizontal="justify" vertical="justify" wrapText="1"/>
    </xf>
    <xf numFmtId="0" fontId="3" fillId="0" borderId="2" xfId="1" applyFont="1" applyBorder="1" applyAlignment="1">
      <alignment wrapText="1"/>
    </xf>
    <xf numFmtId="165" fontId="3" fillId="0" borderId="2" xfId="1" applyNumberFormat="1" applyFont="1" applyFill="1" applyBorder="1" applyAlignment="1">
      <alignment wrapText="1"/>
    </xf>
    <xf numFmtId="164" fontId="3" fillId="0" borderId="0" xfId="1" applyNumberFormat="1" applyFont="1" applyBorder="1" applyAlignment="1">
      <alignment horizontal="justify" vertical="justify"/>
    </xf>
    <xf numFmtId="0" fontId="0" fillId="0" borderId="0" xfId="0" applyBorder="1" applyAlignment="1">
      <alignment horizontal="justify" vertical="justify"/>
    </xf>
    <xf numFmtId="0" fontId="3" fillId="0" borderId="0" xfId="1" applyFont="1" applyBorder="1" applyAlignment="1">
      <alignment horizontal="justify" vertical="justify"/>
    </xf>
    <xf numFmtId="166" fontId="3" fillId="0" borderId="2" xfId="1" applyNumberFormat="1" applyFont="1" applyFill="1" applyBorder="1" applyAlignment="1">
      <alignment wrapText="1"/>
    </xf>
    <xf numFmtId="167" fontId="3" fillId="0" borderId="2" xfId="1" applyNumberFormat="1" applyFont="1" applyFill="1" applyBorder="1" applyAlignment="1">
      <alignment wrapText="1"/>
    </xf>
    <xf numFmtId="0" fontId="5" fillId="0" borderId="1" xfId="1" applyFont="1" applyBorder="1" applyAlignment="1">
      <alignment horizontal="left" vertical="top"/>
    </xf>
    <xf numFmtId="0" fontId="2" fillId="0" borderId="0" xfId="1" applyFont="1" applyBorder="1" applyAlignment="1">
      <alignment wrapText="1"/>
    </xf>
    <xf numFmtId="0" fontId="6" fillId="0" borderId="0" xfId="1" applyFont="1" applyBorder="1" applyAlignment="1">
      <alignment horizontal="left" vertical="top"/>
    </xf>
    <xf numFmtId="164" fontId="3" fillId="0" borderId="2" xfId="1" applyNumberFormat="1" applyFont="1" applyBorder="1" applyAlignment="1">
      <alignment horizontal="right" wrapText="1"/>
    </xf>
    <xf numFmtId="0" fontId="3" fillId="0" borderId="2" xfId="1" applyFont="1" applyFill="1" applyBorder="1" applyAlignment="1"/>
    <xf numFmtId="164" fontId="3" fillId="0" borderId="2" xfId="1" applyNumberFormat="1" applyFont="1" applyBorder="1" applyAlignment="1">
      <alignment horizontal="right"/>
    </xf>
    <xf numFmtId="0" fontId="2" fillId="0" borderId="2" xfId="1" applyFont="1" applyBorder="1" applyAlignment="1">
      <alignment horizontal="right"/>
    </xf>
    <xf numFmtId="0" fontId="1" fillId="0" borderId="2" xfId="1" applyBorder="1"/>
    <xf numFmtId="164" fontId="2" fillId="0" borderId="2" xfId="1" applyNumberFormat="1" applyFont="1" applyBorder="1" applyAlignment="1">
      <alignment horizontal="right"/>
    </xf>
    <xf numFmtId="0" fontId="3" fillId="0" borderId="2" xfId="1" applyFont="1" applyBorder="1" applyAlignment="1">
      <alignment horizontal="justify" vertical="justify" wrapText="1"/>
    </xf>
    <xf numFmtId="164" fontId="3" fillId="0" borderId="2" xfId="1" applyNumberFormat="1" applyFont="1" applyFill="1" applyBorder="1" applyAlignment="1">
      <alignment horizontal="justify" vertical="justify" wrapText="1"/>
    </xf>
    <xf numFmtId="0" fontId="3" fillId="0" borderId="2" xfId="1" applyFont="1" applyBorder="1" applyAlignment="1">
      <alignment horizontal="justify" vertical="justify"/>
    </xf>
    <xf numFmtId="164" fontId="3" fillId="0" borderId="2" xfId="1" applyNumberFormat="1" applyFont="1" applyFill="1" applyBorder="1" applyAlignment="1">
      <alignment horizontal="justify" vertical="justify"/>
    </xf>
    <xf numFmtId="3" fontId="3" fillId="0" borderId="2" xfId="1" applyNumberFormat="1" applyFont="1" applyFill="1" applyBorder="1" applyAlignment="1">
      <alignment horizontal="justify" vertical="justify"/>
    </xf>
    <xf numFmtId="164" fontId="3" fillId="0" borderId="2" xfId="1" applyNumberFormat="1" applyFont="1" applyBorder="1" applyAlignment="1"/>
    <xf numFmtId="0" fontId="3" fillId="0" borderId="2" xfId="1" applyFont="1" applyBorder="1" applyAlignment="1">
      <alignment horizontal="right"/>
    </xf>
    <xf numFmtId="168" fontId="7" fillId="0" borderId="2" xfId="1" applyNumberFormat="1" applyFont="1" applyBorder="1"/>
    <xf numFmtId="164" fontId="2" fillId="0" borderId="2" xfId="1" applyNumberFormat="1" applyFont="1" applyBorder="1" applyAlignment="1">
      <alignment horizontal="right" wrapText="1"/>
    </xf>
    <xf numFmtId="9" fontId="3" fillId="0" borderId="2" xfId="1" applyNumberFormat="1" applyFont="1" applyBorder="1" applyAlignment="1">
      <alignment horizontal="right"/>
    </xf>
    <xf numFmtId="0" fontId="8" fillId="3" borderId="2" xfId="1" applyFont="1" applyFill="1" applyBorder="1" applyAlignment="1">
      <alignment wrapText="1"/>
    </xf>
    <xf numFmtId="0" fontId="9" fillId="0" borderId="0" xfId="1" applyFont="1" applyBorder="1" applyAlignment="1">
      <alignment horizontal="left" vertical="top"/>
    </xf>
    <xf numFmtId="0" fontId="8" fillId="3" borderId="2" xfId="1" applyFont="1" applyFill="1" applyBorder="1" applyAlignment="1">
      <alignment horizontal="justify" vertical="justify" wrapText="1"/>
    </xf>
    <xf numFmtId="0" fontId="8" fillId="3" borderId="2" xfId="1" applyFont="1" applyFill="1" applyBorder="1" applyAlignment="1">
      <alignment horizontal="left" vertical="justify" wrapText="1"/>
    </xf>
    <xf numFmtId="0" fontId="3" fillId="4" borderId="2" xfId="1" applyFont="1" applyFill="1" applyBorder="1" applyAlignment="1"/>
    <xf numFmtId="3" fontId="3" fillId="4" borderId="2" xfId="1" applyNumberFormat="1" applyFont="1" applyFill="1" applyBorder="1" applyAlignment="1"/>
    <xf numFmtId="165" fontId="3" fillId="4" borderId="2" xfId="1" applyNumberFormat="1" applyFont="1" applyFill="1" applyBorder="1" applyAlignment="1">
      <alignment wrapText="1"/>
    </xf>
  </cellXfs>
  <cellStyles count="2">
    <cellStyle name="Excel Built-in Normal" xfId="1"/>
    <cellStyle name="Norma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10</xdr:col>
      <xdr:colOff>200025</xdr:colOff>
      <xdr:row>55</xdr:row>
      <xdr:rowOff>57150</xdr:rowOff>
    </xdr:to>
    <xdr:sp macro="" textlink="">
      <xdr:nvSpPr>
        <xdr:cNvPr id="1027" name="AutoVorm 3"/>
        <xdr:cNvSpPr>
          <a:spLocks noChangeArrowheads="1"/>
        </xdr:cNvSpPr>
      </xdr:nvSpPr>
      <xdr:spPr bwMode="auto">
        <a:xfrm>
          <a:off x="28575" y="0"/>
          <a:ext cx="10163175" cy="10344150"/>
        </a:xfrm>
        <a:custGeom>
          <a:avLst/>
          <a:gdLst>
            <a:gd name="G0" fmla="+- 1 0 0"/>
            <a:gd name="G1" fmla="+- 1 0 0"/>
            <a:gd name="G2" fmla="+- 61474 0 0"/>
            <a:gd name="G3" fmla="+- 20 0 0"/>
            <a:gd name="G4" fmla="+- 212 0 0"/>
            <a:gd name="G5" fmla="+- 1 0 0"/>
            <a:gd name="G6" fmla="+- 61457 0 0"/>
            <a:gd name="G7" fmla="+- 61457 0 0"/>
            <a:gd name="G8" fmla="+- 61457 0 0"/>
            <a:gd name="G9" fmla="+- 61457 0 0"/>
            <a:gd name="G10" fmla="+- 61457 0 0"/>
            <a:gd name="G11" fmla="+- 61457 0 0"/>
            <a:gd name="G12" fmla="+- 61457 0 0"/>
            <a:gd name="G13" fmla="+- 61457 0 0"/>
            <a:gd name="G14" fmla="+- 61457 0 0"/>
            <a:gd name="G15" fmla="+- 61457 0 0"/>
            <a:gd name="G16" fmla="+- 61457 0 0"/>
            <a:gd name="G17" fmla="+- 61457 0 0"/>
            <a:gd name="G18" fmla="+- 61457 0 0"/>
            <a:gd name="G19" fmla="+- 61457 0 0"/>
            <a:gd name="G20" fmla="+- 61457 0 0"/>
            <a:gd name="G21" fmla="+- 61457 0 0"/>
            <a:gd name="G22" fmla="+- 61457 0 0"/>
            <a:gd name="G23" fmla="+- 61457 0 0"/>
            <a:gd name="G24" fmla="+- 61457 0 0"/>
            <a:gd name="G25" fmla="+- 61457 0 0"/>
            <a:gd name="G26" fmla="+- 61457 0 0"/>
            <a:gd name="G27" fmla="+- 61457 0 0"/>
            <a:gd name="G28" fmla="+- 61457 0 0"/>
            <a:gd name="G29" fmla="+- 61457 0 0"/>
            <a:gd name="G30" fmla="+- 61457 0 0"/>
            <a:gd name="G31" fmla="+- 61457 0 0"/>
            <a:gd name="G32" fmla="+- 61457 0 0"/>
            <a:gd name="G33" fmla="+- 61457 0 0"/>
            <a:gd name="G34" fmla="+- 61457 0 0"/>
            <a:gd name="G35" fmla="+- 61457 0 0"/>
            <a:gd name="G36" fmla="+- 61457 0 0"/>
            <a:gd name="G37" fmla="+- 61457 0 0"/>
            <a:gd name="G38" fmla="+- 61457 0 0"/>
            <a:gd name="G39" fmla="+- 61457 0 0"/>
            <a:gd name="G40" fmla="+- 61457 0 0"/>
            <a:gd name="G41" fmla="+- 61457 0 0"/>
            <a:gd name="G42" fmla="+- 61457 0 0"/>
            <a:gd name="G43" fmla="+- 61457 0 0"/>
            <a:gd name="G44" fmla="+- 61457 0 0"/>
            <a:gd name="G45" fmla="+- 61457 0 0"/>
            <a:gd name="G46" fmla="+- 61457 0 0"/>
            <a:gd name="G47" fmla="+- 61457 0 0"/>
            <a:gd name="G48" fmla="+- 61457 0 0"/>
            <a:gd name="G49" fmla="+- 61457 0 0"/>
            <a:gd name="G50" fmla="+- 61457 0 0"/>
            <a:gd name="G51" fmla="+- 61457 0 0"/>
            <a:gd name="G52" fmla="+- 61457 0 0"/>
            <a:gd name="G53" fmla="+- 61457 0 0"/>
            <a:gd name="G54" fmla="+- 61457 0 0"/>
            <a:gd name="G55" fmla="+- 61457 0 0"/>
            <a:gd name="G56" fmla="+- 61457 0 0"/>
            <a:gd name="G57" fmla="+- 61457 0 0"/>
            <a:gd name="G58" fmla="+- 61457 0 0"/>
            <a:gd name="G59" fmla="+- 61457 0 0"/>
            <a:gd name="G60" fmla="+- 61457 0 0"/>
            <a:gd name="G61" fmla="+- 61457 0 0"/>
            <a:gd name="G62" fmla="+- 61457 0 0"/>
            <a:gd name="G63" fmla="+- 61457 0 0"/>
            <a:gd name="G64" fmla="+- 61457 0 0"/>
          </a:gdLst>
          <a:ahLst/>
          <a:cxnLst/>
          <a:rect l="0" t="0" r="r" b="b"/>
          <a:pathLst/>
        </a:custGeom>
        <a:solidFill>
          <a:srgbClr val="FFFFFF"/>
        </a:solidFill>
        <a:ln w="9360" cap="flat">
          <a:solidFill>
            <a:srgbClr val="000000"/>
          </a:solidFill>
          <a:round/>
          <a:headEnd/>
          <a:tailEnd/>
        </a:ln>
        <a:effectLst/>
      </xdr:spPr>
    </xdr:sp>
    <xdr:clientData/>
  </xdr:twoCellAnchor>
  <xdr:twoCellAnchor editAs="oneCell">
    <xdr:from>
      <xdr:col>0</xdr:col>
      <xdr:colOff>296333</xdr:colOff>
      <xdr:row>0</xdr:row>
      <xdr:rowOff>136494</xdr:rowOff>
    </xdr:from>
    <xdr:to>
      <xdr:col>1</xdr:col>
      <xdr:colOff>1312334</xdr:colOff>
      <xdr:row>2</xdr:row>
      <xdr:rowOff>229763</xdr:rowOff>
    </xdr:to>
    <xdr:pic>
      <xdr:nvPicPr>
        <xdr:cNvPr id="2" name="Afbeelding 1" descr="Logo_Escoss_slogan 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333" y="136494"/>
          <a:ext cx="2582334" cy="1384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EEEEE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EEEEE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W100"/>
  <sheetViews>
    <sheetView tabSelected="1" zoomScale="150" zoomScaleNormal="150" zoomScalePageLayoutView="150" workbookViewId="0">
      <selection activeCell="C1" sqref="C1"/>
    </sheetView>
  </sheetViews>
  <sheetFormatPr baseColWidth="10" defaultColWidth="12.5" defaultRowHeight="15" customHeight="1" x14ac:dyDescent="0"/>
  <cols>
    <col min="1" max="1" width="20.5" style="1" customWidth="1"/>
    <col min="2" max="2" width="21.5" style="1" customWidth="1"/>
    <col min="3" max="3" width="20.1640625" style="1" customWidth="1"/>
    <col min="4" max="4" width="18" style="1" customWidth="1"/>
    <col min="5" max="5" width="15.33203125" style="1" customWidth="1"/>
    <col min="6" max="6" width="14.83203125" style="1" customWidth="1"/>
    <col min="7" max="7" width="16.33203125" style="1" customWidth="1"/>
    <col min="8" max="13" width="11.5" style="1" customWidth="1"/>
    <col min="14" max="14" width="12.83203125" style="1" customWidth="1"/>
    <col min="15" max="101" width="11.5" style="1" customWidth="1"/>
    <col min="102" max="16384" width="12.5" style="1"/>
  </cols>
  <sheetData>
    <row r="1" spans="1:101" ht="51.75" customHeight="1">
      <c r="A1" s="2"/>
      <c r="B1" s="24"/>
      <c r="C1" s="43" t="s">
        <v>37</v>
      </c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2"/>
    </row>
    <row r="2" spans="1:101" ht="51.75" customHeight="1">
      <c r="A2" s="2"/>
      <c r="B2" s="24"/>
      <c r="C2" s="25"/>
      <c r="D2" s="2"/>
      <c r="E2" s="2"/>
      <c r="F2" s="2"/>
      <c r="G2" s="2"/>
      <c r="H2" s="2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2"/>
    </row>
    <row r="3" spans="1:101" ht="33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</row>
    <row r="4" spans="1:101" ht="35.25" customHeight="1" thickBot="1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47</v>
      </c>
      <c r="G4" s="42" t="s">
        <v>5</v>
      </c>
      <c r="H4" s="42" t="s">
        <v>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2"/>
    </row>
    <row r="5" spans="1:101" ht="11.25" customHeight="1" thickBot="1">
      <c r="A5" s="46">
        <v>45</v>
      </c>
      <c r="B5" s="27" t="s">
        <v>7</v>
      </c>
      <c r="C5" s="27">
        <v>90</v>
      </c>
      <c r="D5" s="27">
        <f>C5*A5</f>
        <v>4050</v>
      </c>
      <c r="E5" s="46">
        <v>30</v>
      </c>
      <c r="F5" s="27">
        <v>25</v>
      </c>
      <c r="G5" s="27">
        <f>+F5*E5</f>
        <v>750</v>
      </c>
      <c r="H5" s="28">
        <f>E5*G12</f>
        <v>10500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2"/>
    </row>
    <row r="6" spans="1:101" ht="11.25" customHeight="1" thickBot="1">
      <c r="A6" s="46">
        <v>25</v>
      </c>
      <c r="B6" s="27" t="s">
        <v>46</v>
      </c>
      <c r="C6" s="27">
        <v>320</v>
      </c>
      <c r="D6" s="27">
        <f>C6*A6</f>
        <v>8000</v>
      </c>
      <c r="E6" s="46">
        <v>15</v>
      </c>
      <c r="F6" s="27">
        <v>70</v>
      </c>
      <c r="G6" s="27">
        <f>+F6*E6</f>
        <v>1050</v>
      </c>
      <c r="H6" s="28">
        <f>+E6*H12</f>
        <v>9750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2"/>
    </row>
    <row r="7" spans="1:101" ht="11.25" customHeight="1" thickBot="1">
      <c r="A7" s="29">
        <f>SUM(A5:A6)</f>
        <v>70</v>
      </c>
      <c r="B7" s="29"/>
      <c r="C7" s="29"/>
      <c r="D7" s="29">
        <f>SUM(D5:D6)</f>
        <v>12050</v>
      </c>
      <c r="E7" s="29">
        <f>SUM(E5)</f>
        <v>30</v>
      </c>
      <c r="F7" s="30"/>
      <c r="G7" s="29">
        <f>SUM(G5:G6)</f>
        <v>1800</v>
      </c>
      <c r="H7" s="31">
        <f>SUM(H5:H6)</f>
        <v>20250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6"/>
    </row>
    <row r="8" spans="1:101" ht="9" customHeight="1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6"/>
    </row>
    <row r="9" spans="1:101" ht="33" customHeight="1" thickBot="1">
      <c r="A9" s="42" t="s">
        <v>32</v>
      </c>
      <c r="B9" s="42" t="s">
        <v>33</v>
      </c>
      <c r="C9" s="4"/>
      <c r="F9" s="44" t="s">
        <v>9</v>
      </c>
      <c r="G9" s="45" t="s">
        <v>49</v>
      </c>
      <c r="H9" s="45" t="s">
        <v>50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6"/>
    </row>
    <row r="10" spans="1:101" ht="12.75" customHeight="1" thickBot="1">
      <c r="A10" s="16" t="s">
        <v>34</v>
      </c>
      <c r="B10" s="47">
        <v>25000</v>
      </c>
      <c r="C10" s="4"/>
      <c r="F10" s="32" t="s">
        <v>48</v>
      </c>
      <c r="G10" s="33">
        <v>300</v>
      </c>
      <c r="H10" s="33">
        <v>550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6"/>
    </row>
    <row r="11" spans="1:101" ht="14.25" customHeight="1" thickBot="1">
      <c r="A11" s="16" t="s">
        <v>35</v>
      </c>
      <c r="B11" s="17">
        <f>IF(B10&lt;10000,D17,IF(B10&lt;50000,D18,D19))</f>
        <v>0.11247000000000001</v>
      </c>
      <c r="C11" s="4"/>
      <c r="F11" s="32" t="s">
        <v>11</v>
      </c>
      <c r="G11" s="33">
        <v>50</v>
      </c>
      <c r="H11" s="33">
        <v>100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6"/>
    </row>
    <row r="12" spans="1:101" ht="12.75" customHeight="1" thickBot="1">
      <c r="A12" s="16" t="s">
        <v>36</v>
      </c>
      <c r="B12" s="22">
        <v>60</v>
      </c>
      <c r="C12" s="4"/>
      <c r="F12" s="34" t="s">
        <v>8</v>
      </c>
      <c r="G12" s="35">
        <f>+G10+G11</f>
        <v>350</v>
      </c>
      <c r="H12" s="33">
        <f>+H11+H10</f>
        <v>650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6"/>
    </row>
    <row r="13" spans="1:101" ht="14.25" customHeight="1" thickBot="1">
      <c r="A13" s="16" t="s">
        <v>10</v>
      </c>
      <c r="B13" s="22">
        <v>50</v>
      </c>
      <c r="C13" s="4"/>
      <c r="F13" s="32" t="s">
        <v>12</v>
      </c>
      <c r="G13" s="36">
        <v>25</v>
      </c>
      <c r="H13" s="36">
        <v>70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6"/>
    </row>
    <row r="14" spans="1:101" ht="14.25" customHeight="1" thickBot="1">
      <c r="A14" s="16" t="s">
        <v>20</v>
      </c>
      <c r="B14" s="21">
        <f>B12*B13*B11*(D7/1000)</f>
        <v>4065.7905000000005</v>
      </c>
      <c r="C14" s="7"/>
      <c r="D14" s="7"/>
      <c r="J14" s="8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</row>
    <row r="15" spans="1:101" ht="11.25" customHeight="1" thickBot="1">
      <c r="C15" s="7"/>
      <c r="D15" s="7"/>
      <c r="E15" s="15"/>
      <c r="F15" s="19"/>
      <c r="G15" s="42" t="s">
        <v>43</v>
      </c>
      <c r="H15" s="47">
        <v>60</v>
      </c>
      <c r="I15" s="18"/>
      <c r="J15" s="8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</row>
    <row r="16" spans="1:101" ht="11.25" customHeight="1" thickBot="1">
      <c r="A16" s="42" t="s">
        <v>25</v>
      </c>
      <c r="B16" s="42" t="s">
        <v>26</v>
      </c>
      <c r="C16" s="42" t="s">
        <v>27</v>
      </c>
      <c r="D16" s="42" t="s">
        <v>28</v>
      </c>
      <c r="E16" s="15"/>
      <c r="F16" s="19"/>
      <c r="G16" s="42" t="s">
        <v>44</v>
      </c>
      <c r="H16" s="26">
        <f>+(B27/H15)*6/5</f>
        <v>405</v>
      </c>
      <c r="I16" s="18"/>
      <c r="J16" s="8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</row>
    <row r="17" spans="1:101" ht="11.25" customHeight="1" thickBot="1">
      <c r="A17" s="16" t="s">
        <v>29</v>
      </c>
      <c r="B17" s="48">
        <v>4.2000000000000003E-2</v>
      </c>
      <c r="C17" s="17">
        <f>0.10458+0.0132</f>
        <v>0.11778000000000001</v>
      </c>
      <c r="D17" s="17">
        <f>+C17+B17</f>
        <v>0.15978000000000001</v>
      </c>
      <c r="E17" s="15"/>
      <c r="F17" s="19"/>
      <c r="G17" s="42" t="s">
        <v>45</v>
      </c>
      <c r="H17" s="26">
        <f>12*H16</f>
        <v>4860</v>
      </c>
      <c r="I17" s="18"/>
      <c r="J17" s="8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</row>
    <row r="18" spans="1:101" ht="11.25" customHeight="1" thickBot="1">
      <c r="A18" s="16" t="s">
        <v>30</v>
      </c>
      <c r="B18" s="17">
        <f>+B17</f>
        <v>4.2000000000000003E-2</v>
      </c>
      <c r="C18" s="17">
        <f>0.018+0.05247</f>
        <v>7.0470000000000005E-2</v>
      </c>
      <c r="D18" s="17">
        <f t="shared" ref="D18:D19" si="0">+C18+B18</f>
        <v>0.11247000000000001</v>
      </c>
      <c r="E18" s="15"/>
      <c r="F18" s="19"/>
      <c r="G18" s="19"/>
      <c r="H18" s="20"/>
      <c r="I18" s="18"/>
      <c r="J18" s="8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</row>
    <row r="19" spans="1:101" ht="11.25" customHeight="1" thickBot="1">
      <c r="A19" s="16" t="s">
        <v>31</v>
      </c>
      <c r="B19" s="17">
        <f>+B17</f>
        <v>4.2000000000000003E-2</v>
      </c>
      <c r="C19" s="17">
        <f>0.01404+0.0048</f>
        <v>1.8839999999999999E-2</v>
      </c>
      <c r="D19" s="17">
        <f t="shared" si="0"/>
        <v>6.0840000000000005E-2</v>
      </c>
      <c r="E19" s="15"/>
      <c r="F19" s="19"/>
      <c r="G19" s="19"/>
      <c r="H19" s="20"/>
      <c r="I19" s="18"/>
      <c r="J19" s="8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</row>
    <row r="20" spans="1:101" ht="11.25" customHeight="1" thickBot="1">
      <c r="A20" s="7"/>
      <c r="B20" s="7"/>
      <c r="C20" s="7"/>
      <c r="D20" s="7"/>
      <c r="J20" s="8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</row>
    <row r="21" spans="1:101" ht="33.75" customHeight="1" thickBot="1">
      <c r="A21" s="42" t="s">
        <v>13</v>
      </c>
      <c r="B21" s="42" t="s">
        <v>51</v>
      </c>
      <c r="C21" s="42" t="s">
        <v>54</v>
      </c>
      <c r="D21" s="42" t="s">
        <v>56</v>
      </c>
      <c r="E21" s="42" t="s">
        <v>52</v>
      </c>
      <c r="F21" s="42" t="s">
        <v>53</v>
      </c>
      <c r="G21" s="42" t="s">
        <v>55</v>
      </c>
      <c r="I21" s="9"/>
      <c r="J21" s="8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</row>
    <row r="22" spans="1:101" ht="18.75" customHeight="1" thickBot="1">
      <c r="A22" s="16" t="s">
        <v>14</v>
      </c>
      <c r="B22" s="21">
        <f>G12</f>
        <v>350</v>
      </c>
      <c r="C22" s="22">
        <f>G13</f>
        <v>25</v>
      </c>
      <c r="D22" s="21">
        <v>0</v>
      </c>
      <c r="E22" s="21">
        <f>+H12</f>
        <v>650</v>
      </c>
      <c r="F22" s="22">
        <f>+H13</f>
        <v>70</v>
      </c>
      <c r="G22" s="21">
        <v>0</v>
      </c>
      <c r="I22" s="7"/>
      <c r="J22" s="8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</row>
    <row r="23" spans="1:101" ht="13.5" customHeight="1" thickBot="1">
      <c r="A23" s="16" t="s">
        <v>15</v>
      </c>
      <c r="B23" s="21">
        <v>150</v>
      </c>
      <c r="C23" s="22">
        <v>90</v>
      </c>
      <c r="D23" s="21">
        <v>10</v>
      </c>
      <c r="E23" s="21">
        <v>250</v>
      </c>
      <c r="F23" s="22">
        <v>250</v>
      </c>
      <c r="G23" s="21">
        <v>25</v>
      </c>
      <c r="I23" s="7"/>
      <c r="J23" s="8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</row>
    <row r="24" spans="1:101" ht="12.75" customHeight="1" thickBot="1">
      <c r="A24" s="16" t="s">
        <v>16</v>
      </c>
      <c r="B24" s="21">
        <v>225</v>
      </c>
      <c r="C24" s="22">
        <v>65</v>
      </c>
      <c r="D24" s="21">
        <v>0</v>
      </c>
      <c r="E24" s="21">
        <v>400</v>
      </c>
      <c r="F24" s="22">
        <v>150</v>
      </c>
      <c r="G24" s="21">
        <v>0</v>
      </c>
      <c r="H24" s="7"/>
      <c r="I24" s="7"/>
      <c r="J24" s="8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</row>
    <row r="25" spans="1:101" ht="14.25" customHeight="1" thickBot="1">
      <c r="A25" s="7"/>
      <c r="B25" s="10"/>
      <c r="C25" s="11"/>
      <c r="D25" s="7"/>
      <c r="E25" s="7"/>
      <c r="F25" s="7"/>
      <c r="G25" s="7"/>
      <c r="H25" s="7"/>
      <c r="I25" s="7"/>
      <c r="J25" s="8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</row>
    <row r="26" spans="1:101" ht="33.75" customHeight="1" thickBot="1">
      <c r="A26" s="42" t="s">
        <v>1</v>
      </c>
      <c r="B26" s="42" t="s">
        <v>23</v>
      </c>
      <c r="C26" s="42" t="s">
        <v>21</v>
      </c>
      <c r="D26" s="42" t="s">
        <v>22</v>
      </c>
      <c r="E26" s="42" t="s">
        <v>42</v>
      </c>
      <c r="F26" s="42" t="s">
        <v>17</v>
      </c>
      <c r="G26" s="42" t="s">
        <v>18</v>
      </c>
      <c r="H26" s="42" t="s">
        <v>41</v>
      </c>
      <c r="I26" s="42" t="s">
        <v>24</v>
      </c>
      <c r="J26" s="42" t="s">
        <v>57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</row>
    <row r="27" spans="1:101" ht="11.25" customHeight="1" thickBot="1">
      <c r="A27" s="16" t="str">
        <f>A22</f>
        <v xml:space="preserve">AMMANU </v>
      </c>
      <c r="B27" s="26">
        <f>H7</f>
        <v>20250</v>
      </c>
      <c r="C27" s="26">
        <f>B12*B13*B11*C22/1000*F27</f>
        <v>379.58625000000001</v>
      </c>
      <c r="D27" s="26">
        <f>+E5*D22+E6*G22</f>
        <v>0</v>
      </c>
      <c r="E27" s="37">
        <f>+B27/G27</f>
        <v>1012.5</v>
      </c>
      <c r="F27" s="38">
        <f>+E5+E6</f>
        <v>45</v>
      </c>
      <c r="G27" s="47">
        <v>20</v>
      </c>
      <c r="H27" s="39">
        <f>+B27/(B14-C27)</f>
        <v>5.4934557682201133</v>
      </c>
      <c r="I27" s="40">
        <f>(B27/G27)+(D27)+C27+E27</f>
        <v>2404.5862500000003</v>
      </c>
      <c r="J27" s="41">
        <f>+(B14+E28-I27)/(B27/G27)</f>
        <v>4.2085967901234573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</row>
    <row r="28" spans="1:101" ht="11.25" customHeight="1" thickBot="1">
      <c r="A28" s="16" t="str">
        <f>A23</f>
        <v>Ombouw LED</v>
      </c>
      <c r="B28" s="26">
        <f>+B23*A5+E23*A6</f>
        <v>13000</v>
      </c>
      <c r="C28" s="26">
        <f>B12*B13*B11*C23/1000*A5+B12*B13*B11*F23/1000*A6</f>
        <v>3475.3230000000003</v>
      </c>
      <c r="D28" s="26">
        <f>+A5*D23+A6*G23</f>
        <v>1075</v>
      </c>
      <c r="E28" s="37">
        <f>B28/G28</f>
        <v>2600</v>
      </c>
      <c r="F28" s="38">
        <f>+A5+A6</f>
        <v>70</v>
      </c>
      <c r="G28" s="47">
        <v>5</v>
      </c>
      <c r="H28" s="39">
        <f>+B28/(B14-C28)</f>
        <v>22.016453064732598</v>
      </c>
      <c r="I28" s="40">
        <f>(B28/G28)+(D28)+C28+E28</f>
        <v>9750.3230000000003</v>
      </c>
      <c r="J28" s="41">
        <f>+(B14+E28-I28)/(B28/G28)</f>
        <v>-1.1863586538461537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</row>
    <row r="29" spans="1:101" ht="11.25" customHeight="1" thickBot="1">
      <c r="A29" s="16" t="str">
        <f>A24</f>
        <v>Vervanging voor B-merk</v>
      </c>
      <c r="B29" s="26">
        <f>B24*F29</f>
        <v>15750</v>
      </c>
      <c r="C29" s="26">
        <f>B12*B13*B11*C24/1000*A5+B12*B13*B11*F24/1000*A6</f>
        <v>2252.2117500000004</v>
      </c>
      <c r="D29" s="26">
        <f>+A5*D24+A6*G24</f>
        <v>0</v>
      </c>
      <c r="E29" s="37">
        <f>B29/G29</f>
        <v>1575</v>
      </c>
      <c r="F29" s="38">
        <f>+A5+A6</f>
        <v>70</v>
      </c>
      <c r="G29" s="47">
        <v>10</v>
      </c>
      <c r="H29" s="39">
        <f>+B29/(B14-C29)</f>
        <v>8.6844864056771716</v>
      </c>
      <c r="I29" s="40">
        <f>(B29/G29)+(D29)+(C29+E29)</f>
        <v>5402.2117500000004</v>
      </c>
      <c r="J29" s="41">
        <f>+(B14+E28-I29)/(B29/G29)</f>
        <v>0.80227222222222261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</row>
    <row r="30" spans="1:101" ht="9" customHeight="1">
      <c r="A30" s="7"/>
      <c r="B30" s="7"/>
      <c r="C30" s="12"/>
      <c r="D30" s="12"/>
      <c r="E30" s="12"/>
      <c r="F30" s="8"/>
      <c r="G30" s="13"/>
      <c r="H30" s="13"/>
      <c r="I30" s="14" t="s">
        <v>19</v>
      </c>
      <c r="J30" s="8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</row>
    <row r="31" spans="1:101" ht="9" customHeight="1">
      <c r="A31" s="7"/>
      <c r="B31" s="7"/>
      <c r="C31" s="12"/>
      <c r="D31" s="12"/>
      <c r="E31" s="12"/>
      <c r="F31" s="8"/>
      <c r="G31" s="13"/>
      <c r="H31" s="13"/>
      <c r="I31" s="14"/>
      <c r="J31" s="8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</row>
    <row r="32" spans="1:101" ht="11.25" customHeight="1">
      <c r="A32" s="4"/>
      <c r="B32" s="4"/>
      <c r="C32" s="4"/>
      <c r="D32" s="4"/>
      <c r="E32" s="4"/>
      <c r="F32" s="4"/>
      <c r="G32" s="4"/>
      <c r="H32" s="4"/>
      <c r="I32" s="4"/>
      <c r="J32" s="8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</row>
    <row r="33" spans="1:101" ht="11.25" customHeight="1">
      <c r="A33" s="23" t="s">
        <v>38</v>
      </c>
      <c r="B33" s="4"/>
      <c r="C33" s="4"/>
      <c r="D33" s="4"/>
      <c r="E33" s="4"/>
      <c r="F33" s="4"/>
      <c r="G33" s="4"/>
      <c r="H33" s="4"/>
      <c r="I33" s="4"/>
      <c r="J33" s="8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</row>
    <row r="34" spans="1:101" ht="11.25" customHeight="1">
      <c r="A34" s="23" t="s">
        <v>39</v>
      </c>
      <c r="B34" s="4"/>
      <c r="C34" s="4"/>
      <c r="D34" s="4"/>
      <c r="E34" s="4"/>
      <c r="F34" s="4"/>
      <c r="G34" s="4"/>
      <c r="H34" s="4"/>
      <c r="I34" s="4"/>
      <c r="J34" s="8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</row>
    <row r="35" spans="1:101" ht="11.25" customHeight="1">
      <c r="A35" s="23" t="s">
        <v>40</v>
      </c>
      <c r="B35" s="4"/>
      <c r="C35" s="4"/>
      <c r="D35" s="4"/>
      <c r="E35" s="4"/>
      <c r="F35" s="4"/>
      <c r="G35" s="4"/>
      <c r="H35" s="4"/>
      <c r="I35" s="4"/>
      <c r="J35" s="8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</row>
    <row r="36" spans="1:101" ht="11.25" customHeight="1">
      <c r="A36" s="4"/>
      <c r="B36" s="4"/>
      <c r="C36" s="4"/>
      <c r="D36" s="4"/>
      <c r="E36" s="4"/>
      <c r="F36" s="4"/>
      <c r="G36" s="4"/>
      <c r="H36" s="4"/>
      <c r="I36" s="4"/>
      <c r="J36" s="8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</row>
    <row r="37" spans="1:101" ht="11.25" customHeight="1">
      <c r="A37" s="4"/>
      <c r="B37" s="4"/>
      <c r="C37" s="4"/>
      <c r="D37" s="4"/>
      <c r="E37" s="4"/>
      <c r="F37" s="4"/>
      <c r="G37" s="4"/>
      <c r="H37" s="4"/>
      <c r="I37" s="4"/>
      <c r="J37" s="8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</row>
    <row r="38" spans="1:101" ht="11.25" customHeight="1">
      <c r="A38" s="4"/>
      <c r="B38" s="4"/>
      <c r="C38" s="4"/>
      <c r="D38" s="4"/>
      <c r="E38" s="4"/>
      <c r="F38" s="4"/>
      <c r="G38" s="4"/>
      <c r="H38" s="4"/>
      <c r="I38" s="4"/>
      <c r="J38" s="8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</row>
    <row r="39" spans="1:101" ht="11.25" customHeight="1">
      <c r="A39" s="4"/>
      <c r="B39" s="4"/>
      <c r="C39" s="4"/>
      <c r="D39" s="4"/>
      <c r="E39" s="4"/>
      <c r="F39" s="4"/>
      <c r="G39" s="4"/>
      <c r="H39" s="4"/>
      <c r="I39" s="4"/>
      <c r="J39" s="8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</row>
    <row r="40" spans="1:101" ht="11.25" customHeight="1">
      <c r="A40" s="4"/>
      <c r="B40" s="4"/>
      <c r="C40" s="4"/>
      <c r="D40" s="4"/>
      <c r="E40" s="4"/>
      <c r="F40" s="4"/>
      <c r="G40" s="4"/>
      <c r="H40" s="4"/>
      <c r="I40" s="4"/>
      <c r="J40" s="8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</row>
    <row r="41" spans="1:101" ht="11.25" customHeight="1">
      <c r="A41" s="4"/>
      <c r="B41" s="4"/>
      <c r="C41" s="4"/>
      <c r="D41" s="4"/>
      <c r="E41" s="4"/>
      <c r="F41" s="4"/>
      <c r="G41" s="4"/>
      <c r="H41" s="4"/>
      <c r="I41" s="4"/>
      <c r="J41" s="8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</row>
    <row r="42" spans="1:101" ht="11.25" customHeight="1">
      <c r="A42" s="4"/>
      <c r="B42" s="4"/>
      <c r="C42" s="4"/>
      <c r="D42" s="4"/>
      <c r="E42" s="4"/>
      <c r="F42" s="4"/>
      <c r="G42" s="4"/>
      <c r="H42" s="4"/>
      <c r="I42" s="4"/>
      <c r="J42" s="8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</row>
    <row r="43" spans="1:101" ht="11.25" customHeight="1">
      <c r="A43" s="4"/>
      <c r="B43" s="4"/>
      <c r="C43" s="4"/>
      <c r="D43" s="4"/>
      <c r="E43" s="4"/>
      <c r="F43" s="4"/>
      <c r="G43" s="4"/>
      <c r="H43" s="4"/>
      <c r="I43" s="4"/>
      <c r="J43" s="8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</row>
    <row r="44" spans="1:101" ht="11.25" customHeight="1">
      <c r="A44" s="4"/>
      <c r="B44" s="4"/>
      <c r="C44" s="4"/>
      <c r="D44" s="4"/>
      <c r="E44" s="4"/>
      <c r="F44" s="4"/>
      <c r="G44" s="4"/>
      <c r="H44" s="4"/>
      <c r="I44" s="4"/>
      <c r="J44" s="8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</row>
    <row r="45" spans="1:101" ht="11.25" customHeight="1">
      <c r="A45" s="4"/>
      <c r="B45" s="4"/>
      <c r="C45" s="4"/>
      <c r="D45" s="4"/>
      <c r="E45" s="4"/>
      <c r="F45" s="4"/>
      <c r="G45" s="4"/>
      <c r="H45" s="4"/>
      <c r="I45" s="4"/>
      <c r="J45" s="8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</row>
    <row r="46" spans="1:101" ht="11.25" customHeight="1">
      <c r="A46" s="4"/>
      <c r="B46" s="4"/>
      <c r="C46" s="4"/>
      <c r="D46" s="4"/>
      <c r="E46" s="4"/>
      <c r="F46" s="4"/>
      <c r="G46" s="4"/>
      <c r="H46" s="4"/>
      <c r="I46" s="4"/>
      <c r="J46" s="8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</row>
    <row r="47" spans="1:101" ht="11.25" customHeight="1">
      <c r="A47" s="4"/>
      <c r="B47" s="4"/>
      <c r="C47" s="4"/>
      <c r="D47" s="4"/>
      <c r="E47" s="4"/>
      <c r="F47" s="4"/>
      <c r="G47" s="4"/>
      <c r="H47" s="4"/>
      <c r="I47" s="4"/>
      <c r="J47" s="8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</row>
    <row r="48" spans="1:101" ht="11.25" customHeight="1">
      <c r="A48" s="4"/>
      <c r="B48" s="4"/>
      <c r="C48" s="4"/>
      <c r="D48" s="4"/>
      <c r="E48" s="4"/>
      <c r="F48" s="4"/>
      <c r="G48" s="4"/>
      <c r="H48" s="4"/>
      <c r="I48" s="4"/>
      <c r="J48" s="8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</row>
    <row r="49" spans="1:101" ht="11.25" customHeight="1">
      <c r="A49" s="4"/>
      <c r="B49" s="4"/>
      <c r="C49" s="4"/>
      <c r="D49" s="4"/>
      <c r="E49" s="4"/>
      <c r="F49" s="4"/>
      <c r="G49" s="4"/>
      <c r="H49" s="4"/>
      <c r="I49" s="4"/>
      <c r="J49" s="8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</row>
    <row r="50" spans="1:101" ht="11.25" customHeight="1">
      <c r="A50" s="4"/>
      <c r="B50" s="4"/>
      <c r="C50" s="4"/>
      <c r="D50" s="4"/>
      <c r="E50" s="4"/>
      <c r="F50" s="4"/>
      <c r="G50" s="4"/>
      <c r="H50" s="4"/>
      <c r="I50" s="4"/>
      <c r="J50" s="8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</row>
    <row r="51" spans="1:101" ht="11.25" customHeight="1">
      <c r="A51" s="4"/>
      <c r="B51" s="4"/>
      <c r="C51" s="4"/>
      <c r="D51" s="4"/>
      <c r="E51" s="4"/>
      <c r="F51" s="4"/>
      <c r="G51" s="4"/>
      <c r="H51" s="4"/>
      <c r="I51" s="4"/>
      <c r="J51" s="8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</row>
    <row r="52" spans="1:101" ht="11.25" customHeight="1">
      <c r="A52" s="4"/>
      <c r="B52" s="4"/>
      <c r="C52" s="4"/>
      <c r="D52" s="4"/>
      <c r="E52" s="4"/>
      <c r="F52" s="4"/>
      <c r="G52" s="4"/>
      <c r="H52" s="4"/>
      <c r="I52" s="4"/>
      <c r="J52" s="8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</row>
    <row r="53" spans="1:101" ht="11.25" customHeight="1">
      <c r="A53" s="4"/>
      <c r="B53" s="4"/>
      <c r="C53" s="4"/>
      <c r="D53" s="4"/>
      <c r="E53" s="4"/>
      <c r="F53" s="4"/>
      <c r="G53" s="4"/>
      <c r="H53" s="4"/>
      <c r="I53" s="4"/>
      <c r="J53" s="8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</row>
    <row r="54" spans="1:101" ht="11.25" customHeight="1">
      <c r="A54" s="4"/>
      <c r="B54" s="4"/>
      <c r="C54" s="4"/>
      <c r="D54" s="4"/>
      <c r="E54" s="4"/>
      <c r="F54" s="4"/>
      <c r="G54" s="4"/>
      <c r="H54" s="4"/>
      <c r="I54" s="4"/>
      <c r="J54" s="8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</row>
    <row r="55" spans="1:101" ht="11.25" customHeight="1">
      <c r="A55" s="4"/>
      <c r="B55" s="4"/>
      <c r="C55" s="4"/>
      <c r="D55" s="4"/>
      <c r="E55" s="4"/>
      <c r="F55" s="4"/>
      <c r="G55" s="4"/>
      <c r="H55" s="4"/>
      <c r="I55" s="4"/>
      <c r="J55" s="8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</row>
    <row r="56" spans="1:101" ht="11.25" customHeight="1">
      <c r="A56" s="4"/>
      <c r="B56" s="4"/>
      <c r="C56" s="4"/>
      <c r="D56" s="4"/>
      <c r="E56" s="4"/>
      <c r="F56" s="4"/>
      <c r="G56" s="4"/>
      <c r="H56" s="4"/>
      <c r="I56" s="4"/>
      <c r="J56" s="8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</row>
    <row r="57" spans="1:101" ht="11.25" customHeight="1">
      <c r="A57" s="4"/>
      <c r="B57" s="4"/>
      <c r="C57" s="4"/>
      <c r="D57" s="4"/>
      <c r="E57" s="4"/>
      <c r="F57" s="4"/>
      <c r="G57" s="4"/>
      <c r="H57" s="4"/>
      <c r="I57" s="4"/>
      <c r="J57" s="8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</row>
    <row r="58" spans="1:101" ht="11.25" customHeight="1">
      <c r="A58" s="4"/>
      <c r="B58" s="4"/>
      <c r="C58" s="4"/>
      <c r="D58" s="4"/>
      <c r="E58" s="4"/>
      <c r="F58" s="4"/>
      <c r="G58" s="4"/>
      <c r="H58" s="4"/>
      <c r="I58" s="4"/>
      <c r="J58" s="8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</row>
    <row r="59" spans="1:101" ht="11.25" customHeight="1">
      <c r="A59" s="4"/>
      <c r="B59" s="4"/>
      <c r="C59" s="4"/>
      <c r="D59" s="4"/>
      <c r="E59" s="4"/>
      <c r="F59" s="4"/>
      <c r="G59" s="4"/>
      <c r="H59" s="4"/>
      <c r="I59" s="4"/>
      <c r="J59" s="8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</row>
    <row r="60" spans="1:101" ht="11.25" customHeight="1">
      <c r="A60" s="4"/>
      <c r="B60" s="4"/>
      <c r="C60" s="4"/>
      <c r="D60" s="4"/>
      <c r="E60" s="4"/>
      <c r="F60" s="4"/>
      <c r="G60" s="4"/>
      <c r="H60" s="4"/>
      <c r="I60" s="4"/>
      <c r="J60" s="8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</row>
    <row r="61" spans="1:101" ht="11.25" customHeight="1">
      <c r="A61" s="4"/>
      <c r="B61" s="4"/>
      <c r="C61" s="4"/>
      <c r="D61" s="4"/>
      <c r="E61" s="4"/>
      <c r="F61" s="4"/>
      <c r="G61" s="4"/>
      <c r="H61" s="4"/>
      <c r="I61" s="4"/>
      <c r="J61" s="8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</row>
    <row r="62" spans="1:101" ht="11.25" customHeight="1">
      <c r="A62" s="4"/>
      <c r="B62" s="4"/>
      <c r="C62" s="4"/>
      <c r="D62" s="4"/>
      <c r="E62" s="4"/>
      <c r="F62" s="4"/>
      <c r="G62" s="4"/>
      <c r="H62" s="4"/>
      <c r="I62" s="4"/>
      <c r="J62" s="8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</row>
    <row r="63" spans="1:101" ht="11.25" customHeight="1">
      <c r="A63" s="4"/>
      <c r="B63" s="4"/>
      <c r="C63" s="4"/>
      <c r="D63" s="4"/>
      <c r="E63" s="4"/>
      <c r="F63" s="4"/>
      <c r="G63" s="4"/>
      <c r="H63" s="4"/>
      <c r="I63" s="4"/>
      <c r="J63" s="8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</row>
    <row r="64" spans="1:101" ht="11.25" customHeight="1">
      <c r="A64" s="4"/>
      <c r="B64" s="4"/>
      <c r="C64" s="4"/>
      <c r="D64" s="4"/>
      <c r="E64" s="4"/>
      <c r="F64" s="4"/>
      <c r="G64" s="4"/>
      <c r="H64" s="4"/>
      <c r="I64" s="4"/>
      <c r="J64" s="8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</row>
    <row r="65" spans="1:101" ht="11.25" customHeight="1">
      <c r="A65" s="4"/>
      <c r="B65" s="4"/>
      <c r="C65" s="4"/>
      <c r="D65" s="4"/>
      <c r="E65" s="4"/>
      <c r="F65" s="4"/>
      <c r="G65" s="4"/>
      <c r="H65" s="4"/>
      <c r="I65" s="4"/>
      <c r="J65" s="8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</row>
    <row r="66" spans="1:101" ht="11.25" customHeight="1">
      <c r="A66" s="4"/>
      <c r="B66" s="4"/>
      <c r="C66" s="4"/>
      <c r="D66" s="4"/>
      <c r="E66" s="4"/>
      <c r="F66" s="4"/>
      <c r="G66" s="4"/>
      <c r="H66" s="4"/>
      <c r="I66" s="4"/>
      <c r="J66" s="8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</row>
    <row r="67" spans="1:101" ht="11.25" customHeight="1">
      <c r="A67" s="4"/>
      <c r="B67" s="4"/>
      <c r="C67" s="4"/>
      <c r="D67" s="4"/>
      <c r="E67" s="4"/>
      <c r="F67" s="4"/>
      <c r="G67" s="4"/>
      <c r="H67" s="4"/>
      <c r="I67" s="4"/>
      <c r="J67" s="8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</row>
    <row r="68" spans="1:101" ht="11.25" customHeight="1">
      <c r="A68" s="4"/>
      <c r="B68" s="4"/>
      <c r="C68" s="4"/>
      <c r="D68" s="4"/>
      <c r="E68" s="4"/>
      <c r="F68" s="4"/>
      <c r="G68" s="4"/>
      <c r="H68" s="4"/>
      <c r="I68" s="4"/>
      <c r="J68" s="8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</row>
    <row r="69" spans="1:101" ht="11.25" customHeight="1">
      <c r="A69" s="4"/>
      <c r="B69" s="4"/>
      <c r="C69" s="4"/>
      <c r="D69" s="4"/>
      <c r="E69" s="4"/>
      <c r="F69" s="4"/>
      <c r="G69" s="4"/>
      <c r="H69" s="4"/>
      <c r="I69" s="4"/>
      <c r="J69" s="8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</row>
    <row r="70" spans="1:101" ht="11.25" customHeight="1">
      <c r="A70" s="4"/>
      <c r="B70" s="4"/>
      <c r="C70" s="4"/>
      <c r="D70" s="4"/>
      <c r="E70" s="4"/>
      <c r="F70" s="4"/>
      <c r="G70" s="4"/>
      <c r="H70" s="4"/>
      <c r="I70" s="4"/>
      <c r="J70" s="8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</row>
    <row r="71" spans="1:101" ht="11.25" customHeight="1">
      <c r="A71" s="4"/>
      <c r="B71" s="4"/>
      <c r="C71" s="4"/>
      <c r="D71" s="4"/>
      <c r="E71" s="4"/>
      <c r="F71" s="4"/>
      <c r="G71" s="4"/>
      <c r="H71" s="4"/>
      <c r="I71" s="4"/>
      <c r="J71" s="8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</row>
    <row r="72" spans="1:101" ht="11.25" customHeight="1">
      <c r="A72" s="4"/>
      <c r="B72" s="4"/>
      <c r="C72" s="4"/>
      <c r="D72" s="4"/>
      <c r="E72" s="4"/>
      <c r="F72" s="4"/>
      <c r="G72" s="4"/>
      <c r="H72" s="4"/>
      <c r="I72" s="4"/>
      <c r="J72" s="8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</row>
    <row r="73" spans="1:101" ht="11.25" customHeight="1">
      <c r="A73" s="4"/>
      <c r="B73" s="4"/>
      <c r="C73" s="4"/>
      <c r="D73" s="4"/>
      <c r="E73" s="4"/>
      <c r="F73" s="4"/>
      <c r="G73" s="4"/>
      <c r="H73" s="4"/>
      <c r="I73" s="4"/>
      <c r="J73" s="8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</row>
    <row r="74" spans="1:101" ht="11.25" customHeight="1">
      <c r="A74" s="4"/>
      <c r="B74" s="4"/>
      <c r="C74" s="4"/>
      <c r="D74" s="4"/>
      <c r="E74" s="4"/>
      <c r="F74" s="4"/>
      <c r="G74" s="4"/>
      <c r="H74" s="4"/>
      <c r="I74" s="4"/>
      <c r="J74" s="8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</row>
    <row r="75" spans="1:101" ht="11.25" customHeight="1">
      <c r="A75" s="4"/>
      <c r="B75" s="4"/>
      <c r="C75" s="4"/>
      <c r="D75" s="4"/>
      <c r="E75" s="4"/>
      <c r="F75" s="4"/>
      <c r="G75" s="4"/>
      <c r="H75" s="4"/>
      <c r="I75" s="4"/>
      <c r="J75" s="8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</row>
    <row r="76" spans="1:101" ht="11.25" customHeight="1">
      <c r="A76" s="4"/>
      <c r="B76" s="4"/>
      <c r="C76" s="4"/>
      <c r="D76" s="4"/>
      <c r="E76" s="4"/>
      <c r="F76" s="4"/>
      <c r="G76" s="4"/>
      <c r="H76" s="4"/>
      <c r="I76" s="4"/>
      <c r="J76" s="8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</row>
    <row r="77" spans="1:101" ht="11.25" customHeight="1">
      <c r="A77" s="4"/>
      <c r="B77" s="4"/>
      <c r="C77" s="4"/>
      <c r="D77" s="4"/>
      <c r="E77" s="4"/>
      <c r="F77" s="4"/>
      <c r="G77" s="4"/>
      <c r="H77" s="4"/>
      <c r="I77" s="4"/>
      <c r="J77" s="8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</row>
    <row r="78" spans="1:101" ht="11.25" customHeight="1">
      <c r="A78" s="4"/>
      <c r="B78" s="4"/>
      <c r="C78" s="4"/>
      <c r="D78" s="4"/>
      <c r="E78" s="4"/>
      <c r="F78" s="4"/>
      <c r="G78" s="4"/>
      <c r="H78" s="4"/>
      <c r="I78" s="4"/>
      <c r="J78" s="8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</row>
    <row r="79" spans="1:101" ht="11.25" customHeight="1">
      <c r="A79" s="4"/>
      <c r="B79" s="4"/>
      <c r="C79" s="4"/>
      <c r="D79" s="4"/>
      <c r="E79" s="4"/>
      <c r="F79" s="4"/>
      <c r="G79" s="4"/>
      <c r="H79" s="4"/>
      <c r="I79" s="4"/>
      <c r="J79" s="8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</row>
    <row r="80" spans="1:101" ht="11.25" customHeight="1">
      <c r="A80" s="4"/>
      <c r="B80" s="4"/>
      <c r="C80" s="4"/>
      <c r="D80" s="4"/>
      <c r="E80" s="4"/>
      <c r="F80" s="4"/>
      <c r="G80" s="4"/>
      <c r="H80" s="4"/>
      <c r="I80" s="4"/>
      <c r="J80" s="8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</row>
    <row r="81" spans="1:101" ht="11.25" customHeight="1">
      <c r="A81" s="4"/>
      <c r="B81" s="4"/>
      <c r="C81" s="4"/>
      <c r="D81" s="4"/>
      <c r="E81" s="4"/>
      <c r="F81" s="4"/>
      <c r="G81" s="4"/>
      <c r="H81" s="4"/>
      <c r="I81" s="4"/>
      <c r="J81" s="8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</row>
    <row r="82" spans="1:101" ht="11.25" customHeight="1">
      <c r="A82" s="4"/>
      <c r="B82" s="4"/>
      <c r="C82" s="4"/>
      <c r="D82" s="4"/>
      <c r="E82" s="4"/>
      <c r="F82" s="4"/>
      <c r="G82" s="4"/>
      <c r="H82" s="4"/>
      <c r="I82" s="4"/>
      <c r="J82" s="8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</row>
    <row r="83" spans="1:101" ht="11.25" customHeight="1">
      <c r="A83" s="4"/>
      <c r="B83" s="4"/>
      <c r="C83" s="4"/>
      <c r="D83" s="4"/>
      <c r="E83" s="4"/>
      <c r="F83" s="4"/>
      <c r="G83" s="4"/>
      <c r="H83" s="4"/>
      <c r="I83" s="4"/>
      <c r="J83" s="8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</row>
    <row r="84" spans="1:101" ht="11.25" customHeight="1">
      <c r="A84" s="4"/>
      <c r="B84" s="4"/>
      <c r="C84" s="4"/>
      <c r="D84" s="4"/>
      <c r="E84" s="4"/>
      <c r="F84" s="4"/>
      <c r="G84" s="4"/>
      <c r="H84" s="4"/>
      <c r="I84" s="4"/>
      <c r="J84" s="8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</row>
    <row r="85" spans="1:101" ht="11.25" customHeight="1">
      <c r="A85" s="4"/>
      <c r="B85" s="4"/>
      <c r="C85" s="4"/>
      <c r="D85" s="4"/>
      <c r="E85" s="4"/>
      <c r="F85" s="4"/>
      <c r="G85" s="4"/>
      <c r="H85" s="4"/>
      <c r="I85" s="4"/>
      <c r="J85" s="8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</row>
    <row r="86" spans="1:101" ht="11.25" customHeight="1">
      <c r="A86" s="4"/>
      <c r="B86" s="4"/>
      <c r="C86" s="4"/>
      <c r="D86" s="4"/>
      <c r="E86" s="4"/>
      <c r="F86" s="4"/>
      <c r="G86" s="4"/>
      <c r="H86" s="4"/>
      <c r="I86" s="4"/>
      <c r="J86" s="8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</row>
    <row r="87" spans="1:101" ht="11.25" customHeight="1">
      <c r="A87" s="4"/>
      <c r="B87" s="4"/>
      <c r="C87" s="4"/>
      <c r="D87" s="4"/>
      <c r="E87" s="4"/>
      <c r="F87" s="4"/>
      <c r="G87" s="4"/>
      <c r="H87" s="4"/>
      <c r="I87" s="4"/>
      <c r="J87" s="8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</row>
    <row r="88" spans="1:101" ht="11.25" customHeight="1">
      <c r="A88" s="4"/>
      <c r="B88" s="4"/>
      <c r="C88" s="4"/>
      <c r="D88" s="4"/>
      <c r="E88" s="4"/>
      <c r="F88" s="4"/>
      <c r="G88" s="4"/>
      <c r="H88" s="4"/>
      <c r="I88" s="4"/>
      <c r="J88" s="8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</row>
    <row r="89" spans="1:101" ht="11.25" customHeight="1">
      <c r="A89" s="4"/>
      <c r="B89" s="4"/>
      <c r="C89" s="4"/>
      <c r="D89" s="4"/>
      <c r="E89" s="4"/>
      <c r="F89" s="4"/>
      <c r="G89" s="4"/>
      <c r="H89" s="4"/>
      <c r="I89" s="4"/>
      <c r="J89" s="8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</row>
    <row r="90" spans="1:101" ht="11.25" customHeight="1">
      <c r="A90" s="4"/>
      <c r="B90" s="4"/>
      <c r="C90" s="4"/>
      <c r="D90" s="4"/>
      <c r="E90" s="4"/>
      <c r="F90" s="4"/>
      <c r="G90" s="4"/>
      <c r="H90" s="4"/>
      <c r="I90" s="4"/>
      <c r="J90" s="8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</row>
    <row r="91" spans="1:101" ht="11.25" customHeight="1">
      <c r="A91" s="4"/>
      <c r="B91" s="4"/>
      <c r="C91" s="4"/>
      <c r="D91" s="4"/>
      <c r="E91" s="4"/>
      <c r="F91" s="4"/>
      <c r="G91" s="4"/>
      <c r="H91" s="4"/>
      <c r="I91" s="4"/>
      <c r="J91" s="8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</row>
    <row r="92" spans="1:101" ht="11.25" customHeight="1">
      <c r="A92" s="4"/>
      <c r="B92" s="4"/>
      <c r="C92" s="4"/>
      <c r="D92" s="4"/>
      <c r="E92" s="4"/>
      <c r="F92" s="4"/>
      <c r="G92" s="4"/>
      <c r="H92" s="4"/>
      <c r="I92" s="4"/>
      <c r="J92" s="8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</row>
    <row r="93" spans="1:101" ht="11.25" customHeight="1">
      <c r="A93" s="4"/>
      <c r="B93" s="4"/>
      <c r="C93" s="4"/>
      <c r="D93" s="4"/>
      <c r="E93" s="4"/>
      <c r="F93" s="4"/>
      <c r="G93" s="4"/>
      <c r="H93" s="4"/>
      <c r="I93" s="4"/>
      <c r="J93" s="8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</row>
    <row r="94" spans="1:101" ht="11.25" customHeight="1">
      <c r="A94" s="4"/>
      <c r="B94" s="4"/>
      <c r="C94" s="4"/>
      <c r="D94" s="4"/>
      <c r="E94" s="4"/>
      <c r="F94" s="4"/>
      <c r="G94" s="4"/>
      <c r="H94" s="4"/>
      <c r="I94" s="4"/>
      <c r="J94" s="8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</row>
    <row r="95" spans="1:101" ht="11.25" customHeight="1">
      <c r="A95" s="4"/>
      <c r="B95" s="4"/>
      <c r="C95" s="4"/>
      <c r="D95" s="4"/>
      <c r="E95" s="4"/>
      <c r="F95" s="4"/>
      <c r="G95" s="4"/>
      <c r="H95" s="4"/>
      <c r="I95" s="4"/>
      <c r="J95" s="8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</row>
    <row r="96" spans="1:101" ht="11.25" customHeight="1">
      <c r="A96" s="4"/>
      <c r="B96" s="4"/>
      <c r="C96" s="4"/>
      <c r="D96" s="4"/>
      <c r="E96" s="4"/>
      <c r="F96" s="4"/>
      <c r="G96" s="4"/>
      <c r="H96" s="4"/>
      <c r="I96" s="4"/>
      <c r="J96" s="8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</row>
    <row r="97" spans="1:101" ht="11.25" customHeight="1">
      <c r="A97" s="4"/>
      <c r="B97" s="4"/>
      <c r="C97" s="4"/>
      <c r="D97" s="4"/>
      <c r="E97" s="4"/>
      <c r="F97" s="4"/>
      <c r="G97" s="4"/>
      <c r="H97" s="4"/>
      <c r="I97" s="4"/>
      <c r="J97" s="8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</row>
    <row r="98" spans="1:101" ht="11.25" customHeight="1">
      <c r="A98" s="4"/>
      <c r="B98" s="4"/>
      <c r="C98" s="4"/>
      <c r="D98" s="4"/>
      <c r="E98" s="4"/>
      <c r="F98" s="4"/>
      <c r="G98" s="4"/>
      <c r="H98" s="4"/>
      <c r="I98" s="4"/>
      <c r="J98" s="8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</row>
    <row r="99" spans="1:101" ht="11.25" customHeight="1">
      <c r="A99" s="4"/>
      <c r="B99" s="4"/>
      <c r="C99" s="4"/>
      <c r="D99" s="4"/>
      <c r="E99" s="4"/>
      <c r="F99" s="4"/>
      <c r="G99" s="4"/>
      <c r="H99" s="4"/>
      <c r="I99" s="4"/>
      <c r="J99" s="8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</row>
    <row r="100" spans="1:101" ht="11.25" customHeight="1">
      <c r="A100" s="4"/>
      <c r="B100" s="4"/>
      <c r="C100" s="4"/>
      <c r="D100" s="4"/>
      <c r="E100" s="4"/>
      <c r="F100" s="4"/>
      <c r="G100" s="4"/>
      <c r="H100" s="4"/>
      <c r="I100" s="4"/>
      <c r="J100" s="8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</row>
  </sheetData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TCO ROI berekening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Utea</dc:creator>
  <cp:lastModifiedBy>Robert</cp:lastModifiedBy>
  <dcterms:created xsi:type="dcterms:W3CDTF">2018-02-15T12:27:27Z</dcterms:created>
  <dcterms:modified xsi:type="dcterms:W3CDTF">2018-09-18T09:28:43Z</dcterms:modified>
</cp:coreProperties>
</file>